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showInkAnnotation="0" autoCompressPictures="0"/>
  <bookViews>
    <workbookView xWindow="360" yWindow="240" windowWidth="26640" windowHeight="1598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H9" i="1"/>
  <c r="B14" i="1"/>
  <c r="E14" i="1"/>
  <c r="W5" i="1"/>
  <c r="W6" i="1"/>
  <c r="W4" i="1"/>
  <c r="V5" i="1"/>
  <c r="V6" i="1"/>
  <c r="V4" i="1"/>
  <c r="G3" i="1"/>
  <c r="G4" i="1"/>
  <c r="G5" i="1"/>
  <c r="G6" i="1"/>
  <c r="G7" i="1"/>
  <c r="G8" i="1"/>
  <c r="G2" i="1"/>
  <c r="F8" i="1"/>
  <c r="H8" i="1"/>
  <c r="F3" i="1"/>
  <c r="F4" i="1"/>
  <c r="F5" i="1"/>
  <c r="F6" i="1"/>
  <c r="F7" i="1"/>
  <c r="F2" i="1"/>
  <c r="H3" i="1"/>
  <c r="H4" i="1"/>
  <c r="H5" i="1"/>
  <c r="H6" i="1"/>
  <c r="H7" i="1"/>
  <c r="H2" i="1"/>
</calcChain>
</file>

<file path=xl/sharedStrings.xml><?xml version="1.0" encoding="utf-8"?>
<sst xmlns="http://schemas.openxmlformats.org/spreadsheetml/2006/main" count="30" uniqueCount="30">
  <si>
    <t>Poids</t>
  </si>
  <si>
    <t>u(l)</t>
  </si>
  <si>
    <t>e (mm)</t>
  </si>
  <si>
    <t>l (mm)</t>
  </si>
  <si>
    <t>u( e )</t>
  </si>
  <si>
    <t>masse (g)</t>
  </si>
  <si>
    <t>amplification</t>
  </si>
  <si>
    <t>Rg 3</t>
  </si>
  <si>
    <t>Vs (mV)</t>
  </si>
  <si>
    <t>u(Vs)  (mV)</t>
  </si>
  <si>
    <t>Calcul des modes propres de vibration</t>
  </si>
  <si>
    <t>n</t>
  </si>
  <si>
    <t>k</t>
  </si>
  <si>
    <t>V1 (mV)</t>
  </si>
  <si>
    <t>V2 (mV)</t>
  </si>
  <si>
    <t>u(V1) mV</t>
  </si>
  <si>
    <t>u(V2) mV</t>
  </si>
  <si>
    <t xml:space="preserve">fit </t>
  </si>
  <si>
    <t xml:space="preserve">a </t>
  </si>
  <si>
    <t>u(a)</t>
  </si>
  <si>
    <t>b</t>
  </si>
  <si>
    <t>u(b)</t>
  </si>
  <si>
    <t>L (m)</t>
  </si>
  <si>
    <t>rho (kg/m3)</t>
  </si>
  <si>
    <t>E (Mpa)</t>
  </si>
  <si>
    <t>f (Hz)</t>
  </si>
  <si>
    <t>module d'Young E</t>
  </si>
  <si>
    <t>X (mm)</t>
  </si>
  <si>
    <t>Amplification</t>
  </si>
  <si>
    <t>Ve (V)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</si>
</sst>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1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Vs</a:t>
            </a:r>
            <a:r>
              <a:rPr lang="fr-FR" baseline="0"/>
              <a:t> = f(m)</a:t>
            </a:r>
            <a:endParaRPr lang="fr-FR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Feuil1!$F$1</c:f>
              <c:strCache>
                <c:ptCount val="1"/>
                <c:pt idx="0">
                  <c:v>Vs (mV)</c:v>
                </c:pt>
              </c:strCache>
            </c:strRef>
          </c:tx>
          <c:spPr>
            <a:ln w="47625">
              <a:noFill/>
            </a:ln>
          </c:spPr>
          <c:marker>
            <c:symbol val="plus"/>
            <c:size val="9"/>
          </c:marker>
          <c:xVal>
            <c:numRef>
              <c:f>Feuil1!$A$2:$A$8</c:f>
              <c:numCache>
                <c:formatCode>General</c:formatCode>
                <c:ptCount val="7"/>
                <c:pt idx="0">
                  <c:v>50.0</c:v>
                </c:pt>
                <c:pt idx="1">
                  <c:v>60.0</c:v>
                </c:pt>
                <c:pt idx="2">
                  <c:v>70.0</c:v>
                </c:pt>
                <c:pt idx="3">
                  <c:v>80.0</c:v>
                </c:pt>
                <c:pt idx="4">
                  <c:v>100.0</c:v>
                </c:pt>
                <c:pt idx="5">
                  <c:v>150.0</c:v>
                </c:pt>
                <c:pt idx="6">
                  <c:v>200.0</c:v>
                </c:pt>
              </c:numCache>
            </c:numRef>
          </c:xVal>
          <c:yVal>
            <c:numRef>
              <c:f>Feuil1!$F$2:$F$8</c:f>
              <c:numCache>
                <c:formatCode>General</c:formatCode>
                <c:ptCount val="7"/>
                <c:pt idx="0">
                  <c:v>13.57</c:v>
                </c:pt>
                <c:pt idx="1">
                  <c:v>3.5</c:v>
                </c:pt>
                <c:pt idx="2">
                  <c:v>1.699999999999999</c:v>
                </c:pt>
                <c:pt idx="3">
                  <c:v>2.9</c:v>
                </c:pt>
                <c:pt idx="4">
                  <c:v>8.2</c:v>
                </c:pt>
                <c:pt idx="5">
                  <c:v>13.2</c:v>
                </c:pt>
                <c:pt idx="6">
                  <c:v>13.2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9487576"/>
        <c:axId val="2119480440"/>
      </c:scatterChart>
      <c:valAx>
        <c:axId val="2119487576"/>
        <c:scaling>
          <c:orientation val="minMax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crossAx val="2119480440"/>
        <c:crosses val="autoZero"/>
        <c:crossBetween val="midCat"/>
      </c:valAx>
      <c:valAx>
        <c:axId val="2119480440"/>
        <c:scaling>
          <c:orientation val="minMax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21194875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615950</xdr:colOff>
      <xdr:row>56</xdr:row>
      <xdr:rowOff>38100</xdr:rowOff>
    </xdr:from>
    <xdr:to>
      <xdr:col>10</xdr:col>
      <xdr:colOff>25400</xdr:colOff>
      <xdr:row>76</xdr:row>
      <xdr:rowOff>57150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workbookViewId="0">
      <selection activeCell="E10" sqref="E10"/>
    </sheetView>
  </sheetViews>
  <sheetFormatPr baseColWidth="10" defaultRowHeight="15" x14ac:dyDescent="0"/>
  <cols>
    <col min="2" max="2" width="11.1640625" bestFit="1" customWidth="1"/>
    <col min="5" max="5" width="12.1640625" bestFit="1" customWidth="1"/>
    <col min="13" max="14" width="11.83203125" bestFit="1" customWidth="1"/>
    <col min="15" max="15" width="11.83203125" customWidth="1"/>
    <col min="22" max="22" width="23.1640625" customWidth="1"/>
    <col min="23" max="23" width="42.33203125" bestFit="1" customWidth="1"/>
  </cols>
  <sheetData>
    <row r="1" spans="1:25">
      <c r="A1" t="s">
        <v>5</v>
      </c>
      <c r="B1" t="s">
        <v>13</v>
      </c>
      <c r="C1" t="s">
        <v>15</v>
      </c>
      <c r="D1" t="s">
        <v>14</v>
      </c>
      <c r="E1" t="s">
        <v>16</v>
      </c>
      <c r="F1" t="s">
        <v>8</v>
      </c>
      <c r="G1" t="s">
        <v>9</v>
      </c>
      <c r="H1" t="s">
        <v>0</v>
      </c>
      <c r="I1" t="s">
        <v>27</v>
      </c>
      <c r="J1" t="s">
        <v>3</v>
      </c>
      <c r="K1" t="s">
        <v>1</v>
      </c>
      <c r="L1" t="s">
        <v>2</v>
      </c>
      <c r="M1" t="s">
        <v>4</v>
      </c>
      <c r="N1" t="s">
        <v>6</v>
      </c>
      <c r="O1" t="s">
        <v>22</v>
      </c>
      <c r="Q1" t="s">
        <v>17</v>
      </c>
      <c r="U1" t="s">
        <v>10</v>
      </c>
    </row>
    <row r="2" spans="1:25">
      <c r="A2">
        <v>50</v>
      </c>
      <c r="B2">
        <v>3.13</v>
      </c>
      <c r="C2">
        <v>1</v>
      </c>
      <c r="D2">
        <v>-10.44</v>
      </c>
      <c r="E2">
        <v>1.2</v>
      </c>
      <c r="F2">
        <f>B2-D2</f>
        <v>13.57</v>
      </c>
      <c r="G2">
        <f>(C2^2+E2^2)^(0.5)</f>
        <v>1.5620499351813308</v>
      </c>
      <c r="H2">
        <f t="shared" ref="H2:H9" si="0">A2*9.81</f>
        <v>490.5</v>
      </c>
      <c r="I2">
        <v>26</v>
      </c>
      <c r="J2">
        <v>13.09</v>
      </c>
      <c r="K2">
        <v>5.0000000000000001E-4</v>
      </c>
      <c r="L2">
        <v>0.56999999999999995</v>
      </c>
      <c r="M2">
        <v>5.0000000000000001E-4</v>
      </c>
      <c r="N2" t="s">
        <v>7</v>
      </c>
      <c r="O2">
        <v>0.03</v>
      </c>
      <c r="Q2" t="s">
        <v>18</v>
      </c>
      <c r="R2" t="s">
        <v>19</v>
      </c>
    </row>
    <row r="3" spans="1:25">
      <c r="A3">
        <v>60</v>
      </c>
      <c r="B3">
        <v>-10.4</v>
      </c>
      <c r="C3">
        <v>1.3</v>
      </c>
      <c r="D3">
        <v>-13.9</v>
      </c>
      <c r="E3">
        <v>2</v>
      </c>
      <c r="F3">
        <f t="shared" ref="F3:F9" si="1">B3-D3</f>
        <v>3.5</v>
      </c>
      <c r="G3">
        <f t="shared" ref="G3:G8" si="2">(C3^2+E3^2)^(0.5)</f>
        <v>2.3853720883753127</v>
      </c>
      <c r="H3">
        <f t="shared" si="0"/>
        <v>588.6</v>
      </c>
      <c r="Q3">
        <v>8.5006999999999999E-2</v>
      </c>
      <c r="R3">
        <v>2.1100000000000001E-2</v>
      </c>
      <c r="U3" t="s">
        <v>11</v>
      </c>
      <c r="V3" t="s">
        <v>12</v>
      </c>
      <c r="W3" t="s">
        <v>25</v>
      </c>
      <c r="X3" t="s">
        <v>24</v>
      </c>
      <c r="Y3" t="s">
        <v>23</v>
      </c>
    </row>
    <row r="4" spans="1:25">
      <c r="A4">
        <v>70</v>
      </c>
      <c r="B4">
        <v>-13.9</v>
      </c>
      <c r="C4">
        <v>1.5</v>
      </c>
      <c r="D4">
        <v>-15.6</v>
      </c>
      <c r="E4">
        <v>1.1000000000000001</v>
      </c>
      <c r="F4">
        <f t="shared" si="1"/>
        <v>1.6999999999999993</v>
      </c>
      <c r="G4">
        <f t="shared" si="2"/>
        <v>1.8601075237738274</v>
      </c>
      <c r="H4">
        <f t="shared" si="0"/>
        <v>686.7</v>
      </c>
      <c r="Q4" t="s">
        <v>20</v>
      </c>
      <c r="R4" t="s">
        <v>21</v>
      </c>
      <c r="U4">
        <v>0</v>
      </c>
      <c r="V4">
        <f>(2*U4+1)*PI()/(2*$O$2)</f>
        <v>52.35987755982989</v>
      </c>
      <c r="W4">
        <f>1/(2*PI())*V4*V4*($X$4*$L$2*$L$2/(12*$Y$4))^(1/2)</f>
        <v>380.08271612308806</v>
      </c>
      <c r="X4">
        <v>220000</v>
      </c>
      <c r="Y4">
        <v>7850</v>
      </c>
    </row>
    <row r="5" spans="1:25">
      <c r="A5">
        <v>80</v>
      </c>
      <c r="B5">
        <v>-15.6</v>
      </c>
      <c r="C5">
        <v>1.1000000000000001</v>
      </c>
      <c r="D5">
        <v>-18.5</v>
      </c>
      <c r="E5">
        <v>1.3</v>
      </c>
      <c r="F5">
        <f t="shared" si="1"/>
        <v>2.9000000000000004</v>
      </c>
      <c r="G5">
        <f t="shared" si="2"/>
        <v>1.7029386365926402</v>
      </c>
      <c r="H5">
        <f t="shared" si="0"/>
        <v>784.80000000000007</v>
      </c>
      <c r="Q5">
        <v>-2.4777</v>
      </c>
      <c r="R5">
        <v>2.1100000000000001E-2</v>
      </c>
      <c r="U5">
        <v>1</v>
      </c>
      <c r="V5">
        <f t="shared" ref="V5:V6" si="3">(2*U5+1)*PI()/(2*$O$2)</f>
        <v>157.07963267948966</v>
      </c>
      <c r="W5">
        <f t="shared" ref="W5:W6" si="4">1/(2*PI())*V5*V5*($X$4*$L$2*$L$2/(12*$Y$4))^(1/2)</f>
        <v>3420.7444451077922</v>
      </c>
    </row>
    <row r="6" spans="1:25">
      <c r="A6">
        <v>100</v>
      </c>
      <c r="B6">
        <v>-18.5</v>
      </c>
      <c r="C6">
        <v>1.3</v>
      </c>
      <c r="D6">
        <v>-26.7</v>
      </c>
      <c r="E6">
        <v>0.9</v>
      </c>
      <c r="F6">
        <f t="shared" si="1"/>
        <v>8.1999999999999993</v>
      </c>
      <c r="G6">
        <f t="shared" si="2"/>
        <v>1.5811388300841898</v>
      </c>
      <c r="H6">
        <f t="shared" si="0"/>
        <v>981</v>
      </c>
      <c r="U6">
        <v>2</v>
      </c>
      <c r="V6">
        <f t="shared" si="3"/>
        <v>261.79938779914943</v>
      </c>
      <c r="W6">
        <f t="shared" si="4"/>
        <v>9502.0679030772008</v>
      </c>
    </row>
    <row r="7" spans="1:25">
      <c r="A7">
        <v>150</v>
      </c>
      <c r="B7">
        <v>-26.7</v>
      </c>
      <c r="C7">
        <v>0.9</v>
      </c>
      <c r="D7">
        <v>-39.9</v>
      </c>
      <c r="E7">
        <v>0.8</v>
      </c>
      <c r="F7">
        <f t="shared" si="1"/>
        <v>13.2</v>
      </c>
      <c r="G7">
        <f t="shared" si="2"/>
        <v>1.2041594578792296</v>
      </c>
      <c r="H7">
        <f t="shared" si="0"/>
        <v>1471.5</v>
      </c>
    </row>
    <row r="8" spans="1:25">
      <c r="A8">
        <v>200</v>
      </c>
      <c r="B8">
        <v>-39.9</v>
      </c>
      <c r="C8">
        <v>0.8</v>
      </c>
      <c r="D8">
        <v>-53.1</v>
      </c>
      <c r="E8">
        <v>1.1000000000000001</v>
      </c>
      <c r="F8">
        <f t="shared" si="1"/>
        <v>13.200000000000003</v>
      </c>
      <c r="G8">
        <f t="shared" si="2"/>
        <v>1.3601470508735445</v>
      </c>
      <c r="H8">
        <f t="shared" si="0"/>
        <v>1962</v>
      </c>
    </row>
    <row r="9" spans="1:25">
      <c r="A9">
        <v>110</v>
      </c>
      <c r="B9">
        <v>0</v>
      </c>
      <c r="D9">
        <v>-35.200000000000003</v>
      </c>
      <c r="E9">
        <v>0.1</v>
      </c>
      <c r="F9">
        <f t="shared" si="1"/>
        <v>35.200000000000003</v>
      </c>
      <c r="H9">
        <f t="shared" si="0"/>
        <v>1079.1000000000001</v>
      </c>
    </row>
    <row r="13" spans="1:25">
      <c r="B13" t="s">
        <v>26</v>
      </c>
      <c r="E13" t="s">
        <v>28</v>
      </c>
      <c r="F13" t="s">
        <v>29</v>
      </c>
    </row>
    <row r="14" spans="1:25">
      <c r="B14">
        <f>($Q$3*2*J2*0.001*L2*L2*10^(-6)/(3*E14*2*F14*9.81*I2*0.001))^(-1)</f>
        <v>533359583879.66718</v>
      </c>
      <c r="E14">
        <f>1+49400/(1000)</f>
        <v>50.4</v>
      </c>
      <c r="F14">
        <v>5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BRAVO S</dc:creator>
  <cp:lastModifiedBy>BRAVO S</cp:lastModifiedBy>
  <dcterms:created xsi:type="dcterms:W3CDTF">2022-03-25T17:43:44Z</dcterms:created>
  <dcterms:modified xsi:type="dcterms:W3CDTF">2022-03-29T15:51:37Z</dcterms:modified>
</cp:coreProperties>
</file>